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 PUBLICA  2025/2026 información www asotacgua.com/Numeral 4/"/>
    </mc:Choice>
  </mc:AlternateContent>
  <xr:revisionPtr revIDLastSave="367" documentId="8_{DB25C29B-A4BA-4796-B376-BA2BABBA79D5}" xr6:coauthVersionLast="47" xr6:coauthVersionMax="47" xr10:uidLastSave="{624BFE41-F995-494D-8FF1-07B182583D76}"/>
  <bookViews>
    <workbookView xWindow="-120" yWindow="-120" windowWidth="29040" windowHeight="15720" tabRatio="906" xr2:uid="{00000000-000D-0000-FFFF-FFFF00000000}"/>
  </bookViews>
  <sheets>
    <sheet name="ENERO 2026" sheetId="40" r:id="rId1"/>
  </sheets>
  <definedNames>
    <definedName name="_xlnm.Print_Area" localSheetId="0">'ENERO 2026'!$A$1:$P$40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40" l="1"/>
  <c r="M22" i="40"/>
  <c r="M32" i="40"/>
  <c r="M31" i="40"/>
  <c r="M30" i="40"/>
  <c r="M28" i="40"/>
  <c r="M25" i="40"/>
  <c r="M24" i="40"/>
  <c r="M23" i="40"/>
  <c r="M21" i="40"/>
  <c r="M20" i="40"/>
  <c r="L32" i="40"/>
  <c r="L31" i="40"/>
  <c r="F30" i="40"/>
  <c r="L30" i="40" s="1"/>
  <c r="L29" i="40"/>
  <c r="I28" i="40"/>
  <c r="F28" i="40"/>
  <c r="L28" i="40" s="1"/>
  <c r="L27" i="40"/>
  <c r="N27" i="40" s="1"/>
  <c r="L25" i="40"/>
  <c r="I24" i="40"/>
  <c r="F24" i="40"/>
  <c r="L24" i="40" s="1"/>
  <c r="L23" i="40"/>
  <c r="L22" i="40"/>
  <c r="A22" i="40"/>
  <c r="A23" i="40" s="1"/>
  <c r="A24" i="40" s="1"/>
  <c r="A25" i="40" s="1"/>
  <c r="A26" i="40" s="1"/>
  <c r="N30" i="40" l="1"/>
  <c r="N24" i="40"/>
  <c r="N32" i="40"/>
  <c r="N31" i="40"/>
  <c r="N29" i="40"/>
  <c r="N28" i="40"/>
  <c r="N25" i="40"/>
  <c r="N23" i="40"/>
  <c r="N22" i="40"/>
  <c r="A27" i="40"/>
  <c r="A18" i="40" l="1"/>
  <c r="F21" i="40" l="1"/>
  <c r="L21" i="40" s="1"/>
  <c r="N21" i="40" s="1"/>
  <c r="L20" i="40"/>
  <c r="N20" i="40" s="1"/>
  <c r="A16" i="40"/>
</calcChain>
</file>

<file path=xl/sharedStrings.xml><?xml version="1.0" encoding="utf-8"?>
<sst xmlns="http://schemas.openxmlformats.org/spreadsheetml/2006/main" count="109" uniqueCount="75">
  <si>
    <t>Gerente</t>
  </si>
  <si>
    <t>Secretaria</t>
  </si>
  <si>
    <t>Auxiliar Financiera</t>
  </si>
  <si>
    <t>Auxiliar Administrativo</t>
  </si>
  <si>
    <t xml:space="preserve">Entrenador </t>
  </si>
  <si>
    <t>Auxiliar de Polígonos</t>
  </si>
  <si>
    <t>Alexander Ottoniel Gutiérrez Galindo</t>
  </si>
  <si>
    <t>011</t>
  </si>
  <si>
    <t>Funcionarios, Servidores Públicos, Empleados y Asesores</t>
  </si>
  <si>
    <t>Evelyn Briseyda                                     Patzán Alay</t>
  </si>
  <si>
    <t>Erasmo Catarino                                     López Maldonado</t>
  </si>
  <si>
    <t>Raúl                                     Pineda Mijangos</t>
  </si>
  <si>
    <t>Toribio De Jesús                                     Del Cid Estrada</t>
  </si>
  <si>
    <t>Asesor en materia Administrativa y Financiera</t>
  </si>
  <si>
    <t>(Artículo 10, numeral 4 Ley de Acceso a la Información Pública)</t>
  </si>
  <si>
    <t>No se erogan gastos por Dietas</t>
  </si>
  <si>
    <t>Ad Honórem</t>
  </si>
  <si>
    <t>Vocal I Comité Ejecutivo</t>
  </si>
  <si>
    <t>Vocal II Comité Ejecutivo</t>
  </si>
  <si>
    <t xml:space="preserve">No. </t>
  </si>
  <si>
    <t>RENGLÓN</t>
  </si>
  <si>
    <t>Empleado/
Servidor Público</t>
  </si>
  <si>
    <t>CARGO/ SERVICIOS PRESTADOS</t>
  </si>
  <si>
    <t>DEPENDENCIA</t>
  </si>
  <si>
    <t>BONIFICACIÓN PROFESIONAL</t>
  </si>
  <si>
    <t>HONORARIOS</t>
  </si>
  <si>
    <t xml:space="preserve">TOTAL 
INGRESO
</t>
  </si>
  <si>
    <t>TOTAL
DESCUENTOS</t>
  </si>
  <si>
    <t>LÍQUIDO</t>
  </si>
  <si>
    <t>OTRAS REMUNERACIONES
ECONÓMICAS</t>
  </si>
  <si>
    <t>MONTO 
VIÁTICOS</t>
  </si>
  <si>
    <t>NOMBRES 
Y APELLIDOS</t>
  </si>
  <si>
    <t>ASOTAC</t>
  </si>
  <si>
    <t>SUELDO
BASE</t>
  </si>
  <si>
    <t>HORAS
EXTRAS</t>
  </si>
  <si>
    <t>BONO PRODUCTIVIDAD</t>
  </si>
  <si>
    <t>BONO
MENSUAL</t>
  </si>
  <si>
    <t>GASTOS DE BOLSILLO</t>
  </si>
  <si>
    <t>Coordinador Técnico</t>
  </si>
  <si>
    <t>Coordinador Administrativo Financiero</t>
  </si>
  <si>
    <t>Juan Fernando Vega Silva</t>
  </si>
  <si>
    <t>Jenifer Eunice Queche Velasquez</t>
  </si>
  <si>
    <t>Evelicio Hernandez Gonzalez</t>
  </si>
  <si>
    <t>Encargado de Poligonos</t>
  </si>
  <si>
    <t>Carlos Arturo Padilla Coronado</t>
  </si>
  <si>
    <t>Entrenador Nacional de Skeet</t>
  </si>
  <si>
    <t>Mensajero</t>
  </si>
  <si>
    <t>Cristian Diego Bermudez Ape</t>
  </si>
  <si>
    <t>Presidente Interino Comité Ejecutivo</t>
  </si>
  <si>
    <t>Juan Ramon Schaeffer Samayoa</t>
  </si>
  <si>
    <t>Tesorero Interino Comité Ejecutivo</t>
  </si>
  <si>
    <t>Juan Carlos Romero Arribas</t>
  </si>
  <si>
    <t>Secretario Interino Comité Ejecutivo</t>
  </si>
  <si>
    <t>Maria de los Angeles Salazar Grijalva</t>
  </si>
  <si>
    <t xml:space="preserve"> David  Alejandro                                    Contreras Giron</t>
  </si>
  <si>
    <t>Asesoria Juridica y Legal</t>
  </si>
  <si>
    <t>Alex Daniel Soto López</t>
  </si>
  <si>
    <t>ENTIDAD: ASOCIACION DEPORTIVA NACIONAL DE TIRO CON ARMAS DE CAZA</t>
  </si>
  <si>
    <t>DIRECCIÓN:  3RA. AVENIDA 8-35, ZONA 2, INTERIOR FINCA EL ZAPOTE, GUATEMALA</t>
  </si>
  <si>
    <t>HORARIO DE ATENCIÓN:8:30 AM. A 4:00 PM</t>
  </si>
  <si>
    <t>TELÉFONO: 2254-3734</t>
  </si>
  <si>
    <t>DIRECTOR: CRISTIAN DIEGO BERMÚDEZ APEL</t>
  </si>
  <si>
    <t>ENCARGADO DE ACTUALIZACIÓN: ALEX DANIEL SOTO LÓPEZ</t>
  </si>
  <si>
    <t>Erick Herrera Spiegler</t>
  </si>
  <si>
    <t>CORRESPONDE AL MES DE: ENERO 2026</t>
  </si>
  <si>
    <t>Información correspondientes Enero 2026</t>
  </si>
  <si>
    <t>René Francisco Muñoz Barnoya</t>
  </si>
  <si>
    <t>Carlos Fernando Hernández Macal</t>
  </si>
  <si>
    <t>María Mercedes Celada Figueroa</t>
  </si>
  <si>
    <t>Asistente Técnico</t>
  </si>
  <si>
    <t>023</t>
  </si>
  <si>
    <t>Laura Victoria Enriquez Castellanos</t>
  </si>
  <si>
    <t>Suspendida IGSS</t>
  </si>
  <si>
    <t>Vigente Período 2026</t>
  </si>
  <si>
    <t>FECHA DE ACTUALIZACIÓN: 16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</si>
</sst>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Continuous"/>
    </xf>
    <xf numFmtId="41" fontId="5" fillId="0" borderId="0" xfId="1" applyNumberFormat="1" applyFont="1" applyAlignment="1">
      <alignment horizontal="centerContinuous"/>
    </xf>
    <xf numFmtId="41" fontId="0" fillId="0" borderId="0" xfId="1" applyNumberFormat="1" applyFont="1" applyAlignment="1">
      <alignment horizontal="centerContinuous"/>
    </xf>
    <xf numFmtId="44" fontId="1" fillId="3" borderId="0" xfId="1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Continuous"/>
    </xf>
    <xf numFmtId="43" fontId="0" fillId="0" borderId="1" xfId="1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Continuous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1" fillId="0" borderId="0" xfId="1" quotePrefix="1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0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E34AC489-E217-4A7F-8F2C-52C6DF82D1C8}"/>
  </tableStyles>
  <colors>
    <mruColors>
      <color rgb="FFECECEC"/>
      <color rgb="FFE3E2C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762003</xdr:colOff>
      <xdr:row>0</xdr:row>
      <xdr:rowOff>44824</xdr:rowOff>
    </xdr:from>
    <xdr:to>
      <xdr:col>15</xdr:col>
      <xdr:colOff>22412</xdr:colOff>
      <xdr:row>6</xdr:row>
      <xdr:rowOff>123265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E11963-1A40-4F8E-98BA-2B5555473B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38" y="44824"/>
          <a:ext cx="5020233" cy="12886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6484-44E9-4524-959A-5ED486089972}">
  <dimension ref="A1:P40"/>
  <sheetViews>
    <sheetView showGridLines="0" tabSelected="1" zoomScale="85" zoomScaleNormal="85" workbookViewId="0">
      <selection sqref="A1:P40"/>
    </sheetView>
  </sheetViews>
  <sheetFormatPr baseColWidth="10" defaultRowHeight="15" x14ac:dyDescent="0.25"/>
  <cols>
    <col min="1" max="1" width="8.28515625" customWidth="1"/>
    <col min="2" max="2" width="8.7109375" customWidth="1"/>
    <col min="3" max="3" width="25.7109375" customWidth="1"/>
    <col min="4" max="4" width="39.28515625" customWidth="1"/>
    <col min="5" max="5" width="8.7109375" customWidth="1"/>
    <col min="6" max="6" width="12.7109375" customWidth="1"/>
    <col min="7" max="10" width="11.7109375" customWidth="1"/>
    <col min="11" max="11" width="12.28515625" customWidth="1"/>
    <col min="12" max="12" width="12.7109375" customWidth="1"/>
    <col min="13" max="13" width="12.28515625" customWidth="1"/>
    <col min="14" max="16" width="12.7109375" customWidth="1"/>
  </cols>
  <sheetData>
    <row r="1" spans="1:16" ht="15.75" x14ac:dyDescent="0.25">
      <c r="A1" s="27" t="s">
        <v>57</v>
      </c>
      <c r="B1" s="27"/>
      <c r="C1" s="27"/>
      <c r="D1" s="27"/>
      <c r="E1" s="27"/>
      <c r="F1" s="27"/>
      <c r="G1" s="27"/>
      <c r="H1" s="27"/>
    </row>
    <row r="2" spans="1:16" ht="15.75" x14ac:dyDescent="0.25">
      <c r="A2" s="27" t="s">
        <v>58</v>
      </c>
      <c r="B2" s="27"/>
      <c r="C2" s="27"/>
      <c r="D2" s="27"/>
      <c r="E2" s="27"/>
      <c r="F2" s="27"/>
      <c r="G2" s="27"/>
      <c r="H2" s="27"/>
    </row>
    <row r="3" spans="1:16" ht="15.75" customHeight="1" x14ac:dyDescent="0.25">
      <c r="A3" s="28" t="s">
        <v>59</v>
      </c>
      <c r="B3" s="28"/>
      <c r="C3" s="28"/>
      <c r="D3" s="28"/>
      <c r="E3" s="28"/>
      <c r="F3" s="28"/>
      <c r="G3" s="28"/>
      <c r="H3" s="28"/>
    </row>
    <row r="4" spans="1:16" ht="15.75" x14ac:dyDescent="0.25">
      <c r="A4" s="27" t="s">
        <v>60</v>
      </c>
      <c r="B4" s="27"/>
      <c r="C4" s="27"/>
      <c r="D4" s="27"/>
      <c r="E4" s="27"/>
      <c r="F4" s="27"/>
      <c r="G4" s="27"/>
      <c r="H4" s="27"/>
    </row>
    <row r="5" spans="1:16" ht="15.75" x14ac:dyDescent="0.25">
      <c r="A5" s="27" t="s">
        <v>61</v>
      </c>
      <c r="B5" s="27"/>
      <c r="C5" s="27"/>
      <c r="D5" s="27"/>
      <c r="E5" s="27"/>
      <c r="F5" s="27"/>
      <c r="G5" s="27"/>
      <c r="H5" s="27"/>
    </row>
    <row r="6" spans="1:16" ht="15.75" x14ac:dyDescent="0.25">
      <c r="A6" s="27" t="s">
        <v>62</v>
      </c>
      <c r="B6" s="27"/>
      <c r="C6" s="27"/>
      <c r="D6" s="27"/>
      <c r="E6" s="27"/>
      <c r="F6" s="27"/>
      <c r="G6" s="27"/>
      <c r="H6" s="27"/>
    </row>
    <row r="7" spans="1:16" ht="15.75" x14ac:dyDescent="0.25">
      <c r="A7" s="27" t="s">
        <v>74</v>
      </c>
      <c r="B7" s="27"/>
      <c r="C7" s="27"/>
      <c r="D7" s="27"/>
      <c r="E7" s="27"/>
      <c r="F7" s="27"/>
      <c r="G7" s="27"/>
      <c r="H7" s="27"/>
    </row>
    <row r="8" spans="1:16" ht="15.75" x14ac:dyDescent="0.25">
      <c r="A8" s="27" t="s">
        <v>64</v>
      </c>
      <c r="B8" s="27"/>
      <c r="C8" s="27"/>
      <c r="D8" s="27"/>
      <c r="E8" s="27"/>
      <c r="F8" s="27"/>
      <c r="G8" s="27"/>
      <c r="H8" s="27"/>
    </row>
    <row r="9" spans="1:16" ht="18.75" x14ac:dyDescent="0.3">
      <c r="A9" s="10" t="s">
        <v>8</v>
      </c>
      <c r="B9" s="10"/>
      <c r="C9" s="10"/>
      <c r="D9" s="10"/>
      <c r="E9" s="10"/>
      <c r="F9" s="10"/>
      <c r="G9" s="11"/>
      <c r="H9" s="10"/>
      <c r="I9" s="10"/>
      <c r="J9" s="10"/>
      <c r="K9" s="10"/>
      <c r="L9" s="10"/>
      <c r="M9" s="21"/>
      <c r="N9" s="10"/>
      <c r="O9" s="10"/>
      <c r="P9" s="10"/>
    </row>
    <row r="10" spans="1:16" ht="18.75" x14ac:dyDescent="0.3">
      <c r="A10" s="10" t="s">
        <v>65</v>
      </c>
      <c r="B10" s="10"/>
      <c r="C10" s="10"/>
      <c r="D10" s="10"/>
      <c r="E10" s="10"/>
      <c r="F10" s="10"/>
      <c r="G10" s="11"/>
      <c r="H10" s="10"/>
      <c r="I10" s="10"/>
      <c r="J10" s="10"/>
      <c r="K10" s="10"/>
      <c r="L10" s="10"/>
      <c r="M10" s="21"/>
      <c r="N10" s="10"/>
      <c r="O10" s="10"/>
      <c r="P10" s="10"/>
    </row>
    <row r="11" spans="1:16" ht="15.75" x14ac:dyDescent="0.25">
      <c r="A11" s="17" t="s">
        <v>15</v>
      </c>
      <c r="B11" s="4"/>
      <c r="C11" s="4"/>
      <c r="D11" s="4"/>
      <c r="E11" s="4"/>
      <c r="F11" s="4"/>
      <c r="G11" s="12"/>
      <c r="H11" s="4"/>
      <c r="I11" s="4"/>
      <c r="J11" s="4"/>
      <c r="K11" s="4"/>
      <c r="L11" s="4"/>
      <c r="M11" s="22"/>
      <c r="N11" s="4"/>
      <c r="O11" s="4"/>
      <c r="P11" s="4"/>
    </row>
    <row r="12" spans="1:16" ht="15" customHeight="1" x14ac:dyDescent="0.25">
      <c r="A12" s="14"/>
      <c r="B12" s="4"/>
      <c r="C12" s="4"/>
      <c r="D12" s="12"/>
      <c r="E12" s="4"/>
      <c r="F12" s="4"/>
      <c r="G12" s="4"/>
      <c r="H12" s="4"/>
      <c r="I12" s="4"/>
      <c r="J12" s="4"/>
      <c r="K12" s="4"/>
      <c r="L12" s="4"/>
      <c r="M12" s="22"/>
    </row>
    <row r="13" spans="1:16" ht="30" customHeight="1" x14ac:dyDescent="0.25">
      <c r="A13" s="26" t="s">
        <v>19</v>
      </c>
      <c r="B13" s="29" t="s">
        <v>20</v>
      </c>
      <c r="C13" s="19" t="s">
        <v>21</v>
      </c>
      <c r="D13" s="30" t="s">
        <v>22</v>
      </c>
      <c r="E13" s="31" t="s">
        <v>23</v>
      </c>
      <c r="F13" s="26" t="s">
        <v>33</v>
      </c>
      <c r="G13" s="26" t="s">
        <v>34</v>
      </c>
      <c r="H13" s="26" t="s">
        <v>36</v>
      </c>
      <c r="I13" s="26" t="s">
        <v>35</v>
      </c>
      <c r="J13" s="26" t="s">
        <v>24</v>
      </c>
      <c r="K13" s="26" t="s">
        <v>25</v>
      </c>
      <c r="L13" s="26" t="s">
        <v>26</v>
      </c>
      <c r="M13" s="26" t="s">
        <v>27</v>
      </c>
      <c r="N13" s="26" t="s">
        <v>28</v>
      </c>
      <c r="O13" s="33" t="s">
        <v>29</v>
      </c>
      <c r="P13" s="34"/>
    </row>
    <row r="14" spans="1:16" ht="60" customHeight="1" x14ac:dyDescent="0.25">
      <c r="A14" s="26"/>
      <c r="B14" s="29"/>
      <c r="C14" s="19" t="s">
        <v>31</v>
      </c>
      <c r="D14" s="30"/>
      <c r="E14" s="32"/>
      <c r="F14" s="26"/>
      <c r="G14" s="26"/>
      <c r="H14" s="26"/>
      <c r="I14" s="29"/>
      <c r="J14" s="26"/>
      <c r="K14" s="29"/>
      <c r="L14" s="29"/>
      <c r="M14" s="29"/>
      <c r="N14" s="29"/>
      <c r="O14" s="18" t="s">
        <v>30</v>
      </c>
      <c r="P14" s="18" t="s">
        <v>37</v>
      </c>
    </row>
    <row r="15" spans="1:16" ht="30" x14ac:dyDescent="0.25">
      <c r="A15" s="1">
        <v>1</v>
      </c>
      <c r="B15" s="16" t="s">
        <v>16</v>
      </c>
      <c r="C15" s="8" t="s">
        <v>47</v>
      </c>
      <c r="D15" s="1" t="s">
        <v>48</v>
      </c>
      <c r="E15" s="2" t="s">
        <v>32</v>
      </c>
      <c r="F15" s="3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 x14ac:dyDescent="0.25">
      <c r="A16" s="1">
        <f t="shared" ref="A16:A18" si="0">A15+1</f>
        <v>2</v>
      </c>
      <c r="B16" s="16" t="s">
        <v>16</v>
      </c>
      <c r="C16" s="9" t="s">
        <v>49</v>
      </c>
      <c r="D16" s="1" t="s">
        <v>50</v>
      </c>
      <c r="E16" s="2" t="s">
        <v>32</v>
      </c>
      <c r="F16" s="3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 x14ac:dyDescent="0.25">
      <c r="A17" s="1">
        <v>3</v>
      </c>
      <c r="B17" s="16" t="s">
        <v>16</v>
      </c>
      <c r="C17" s="9" t="s">
        <v>51</v>
      </c>
      <c r="D17" s="1" t="s">
        <v>52</v>
      </c>
      <c r="E17" s="2" t="s">
        <v>32</v>
      </c>
      <c r="F17" s="3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 x14ac:dyDescent="0.25">
      <c r="A18" s="1">
        <f t="shared" si="0"/>
        <v>4</v>
      </c>
      <c r="B18" s="16" t="s">
        <v>16</v>
      </c>
      <c r="C18" s="9" t="s">
        <v>66</v>
      </c>
      <c r="D18" s="1" t="s">
        <v>17</v>
      </c>
      <c r="E18" s="2" t="s">
        <v>32</v>
      </c>
      <c r="F18" s="3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 x14ac:dyDescent="0.25">
      <c r="A19" s="1">
        <v>5</v>
      </c>
      <c r="B19" s="16" t="s">
        <v>16</v>
      </c>
      <c r="C19" s="9" t="s">
        <v>67</v>
      </c>
      <c r="D19" s="1" t="s">
        <v>18</v>
      </c>
      <c r="E19" s="2" t="s">
        <v>32</v>
      </c>
      <c r="F19" s="15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30" customHeight="1" x14ac:dyDescent="0.25">
      <c r="A20" s="1">
        <v>6</v>
      </c>
      <c r="B20" s="2" t="s">
        <v>7</v>
      </c>
      <c r="C20" s="8" t="s">
        <v>53</v>
      </c>
      <c r="D20" s="1" t="s">
        <v>0</v>
      </c>
      <c r="E20" s="2" t="s">
        <v>32</v>
      </c>
      <c r="F20" s="15">
        <v>8025</v>
      </c>
      <c r="G20" s="15"/>
      <c r="H20" s="15">
        <v>5001</v>
      </c>
      <c r="I20" s="15"/>
      <c r="J20" s="15">
        <v>0</v>
      </c>
      <c r="K20" s="15"/>
      <c r="L20" s="15">
        <f>SUM(F20:K20)</f>
        <v>13026</v>
      </c>
      <c r="M20" s="15">
        <f>387.61+444.75</f>
        <v>832.36</v>
      </c>
      <c r="N20" s="15">
        <f>+L20-M20</f>
        <v>12193.64</v>
      </c>
      <c r="O20" s="15"/>
      <c r="P20" s="15"/>
    </row>
    <row r="21" spans="1:16" ht="30" customHeight="1" x14ac:dyDescent="0.25">
      <c r="A21" s="1">
        <v>7</v>
      </c>
      <c r="B21" s="2" t="s">
        <v>7</v>
      </c>
      <c r="C21" s="8" t="s">
        <v>6</v>
      </c>
      <c r="D21" s="1" t="s">
        <v>38</v>
      </c>
      <c r="E21" s="2" t="s">
        <v>32</v>
      </c>
      <c r="F21" s="15">
        <f>10966+767.62</f>
        <v>11733.62</v>
      </c>
      <c r="G21" s="23">
        <v>696.69</v>
      </c>
      <c r="H21" s="23">
        <v>2081.34</v>
      </c>
      <c r="I21" s="15"/>
      <c r="J21" s="15">
        <v>375</v>
      </c>
      <c r="K21" s="15"/>
      <c r="L21" s="15">
        <f t="shared" ref="L21" si="1">SUM(F21:K21)</f>
        <v>14886.650000000001</v>
      </c>
      <c r="M21" s="15">
        <f>600.38+523.67</f>
        <v>1124.05</v>
      </c>
      <c r="N21" s="15">
        <f>+L21-M21</f>
        <v>13762.600000000002</v>
      </c>
      <c r="O21" s="15"/>
      <c r="P21" s="15"/>
    </row>
    <row r="22" spans="1:16" ht="30" customHeight="1" x14ac:dyDescent="0.25">
      <c r="A22" s="1">
        <f t="shared" ref="A22:A27" si="2">A21+1</f>
        <v>8</v>
      </c>
      <c r="B22" s="2" t="s">
        <v>7</v>
      </c>
      <c r="C22" s="8" t="s">
        <v>68</v>
      </c>
      <c r="D22" s="1" t="s">
        <v>69</v>
      </c>
      <c r="E22" s="2" t="s">
        <v>32</v>
      </c>
      <c r="F22" s="15">
        <v>7750</v>
      </c>
      <c r="G22" s="23">
        <v>460.14</v>
      </c>
      <c r="H22" s="23">
        <v>834.85</v>
      </c>
      <c r="I22" s="15"/>
      <c r="J22" s="15"/>
      <c r="K22" s="15"/>
      <c r="L22" s="15">
        <f t="shared" ref="L22:L32" si="3">SUM(F22:K22)</f>
        <v>9044.99</v>
      </c>
      <c r="M22" s="15">
        <f>396.55+231.11</f>
        <v>627.66000000000008</v>
      </c>
      <c r="N22" s="15">
        <f>+L22-M22</f>
        <v>8417.33</v>
      </c>
      <c r="O22" s="15"/>
      <c r="P22" s="15"/>
    </row>
    <row r="23" spans="1:16" ht="30" customHeight="1" x14ac:dyDescent="0.25">
      <c r="A23" s="1">
        <f t="shared" si="2"/>
        <v>9</v>
      </c>
      <c r="B23" s="2" t="s">
        <v>7</v>
      </c>
      <c r="C23" s="8" t="s">
        <v>56</v>
      </c>
      <c r="D23" s="8" t="s">
        <v>39</v>
      </c>
      <c r="E23" s="2" t="s">
        <v>32</v>
      </c>
      <c r="F23" s="15">
        <v>8025</v>
      </c>
      <c r="G23" s="15"/>
      <c r="H23" s="15">
        <v>2514.7800000000002</v>
      </c>
      <c r="I23" s="15"/>
      <c r="J23" s="15"/>
      <c r="K23" s="15"/>
      <c r="L23" s="15">
        <f t="shared" si="3"/>
        <v>10539.78</v>
      </c>
      <c r="M23" s="15">
        <f>387.61+141.65+338.1</f>
        <v>867.36</v>
      </c>
      <c r="N23" s="15">
        <f t="shared" ref="N23:N32" si="4">+L23-M23</f>
        <v>9672.42</v>
      </c>
      <c r="O23" s="24"/>
      <c r="P23" s="15"/>
    </row>
    <row r="24" spans="1:16" ht="30" customHeight="1" x14ac:dyDescent="0.25">
      <c r="A24" s="1">
        <f t="shared" si="2"/>
        <v>10</v>
      </c>
      <c r="B24" s="2" t="s">
        <v>7</v>
      </c>
      <c r="C24" s="8" t="s">
        <v>9</v>
      </c>
      <c r="D24" s="1" t="s">
        <v>2</v>
      </c>
      <c r="E24" s="2" t="s">
        <v>32</v>
      </c>
      <c r="F24" s="15">
        <f>4243+297</f>
        <v>4540</v>
      </c>
      <c r="G24" s="15"/>
      <c r="H24" s="15">
        <v>1793.6</v>
      </c>
      <c r="I24" s="15">
        <f>500</f>
        <v>500</v>
      </c>
      <c r="J24" s="15">
        <v>0</v>
      </c>
      <c r="K24" s="15"/>
      <c r="L24" s="15">
        <f t="shared" si="3"/>
        <v>6833.6</v>
      </c>
      <c r="M24" s="15">
        <f>219.28+91.84+139.97</f>
        <v>451.09000000000003</v>
      </c>
      <c r="N24" s="15">
        <f t="shared" si="4"/>
        <v>6382.51</v>
      </c>
      <c r="O24" s="15"/>
      <c r="P24" s="15"/>
    </row>
    <row r="25" spans="1:16" ht="30" customHeight="1" x14ac:dyDescent="0.25">
      <c r="A25" s="1">
        <f t="shared" si="2"/>
        <v>11</v>
      </c>
      <c r="B25" s="2" t="s">
        <v>7</v>
      </c>
      <c r="C25" s="8" t="s">
        <v>40</v>
      </c>
      <c r="D25" s="1" t="s">
        <v>3</v>
      </c>
      <c r="E25" s="2" t="s">
        <v>32</v>
      </c>
      <c r="F25" s="15">
        <v>4002.28</v>
      </c>
      <c r="G25" s="15">
        <v>208.32</v>
      </c>
      <c r="H25" s="15">
        <v>1550</v>
      </c>
      <c r="I25" s="15"/>
      <c r="J25" s="15">
        <v>0</v>
      </c>
      <c r="K25" s="15"/>
      <c r="L25" s="15">
        <f t="shared" si="3"/>
        <v>5760.6</v>
      </c>
      <c r="M25" s="15">
        <f>203.37+74.59+85.07</f>
        <v>363.03000000000003</v>
      </c>
      <c r="N25" s="15">
        <f t="shared" si="4"/>
        <v>5397.5700000000006</v>
      </c>
      <c r="O25" s="15"/>
      <c r="P25" s="15"/>
    </row>
    <row r="26" spans="1:16" ht="30" customHeight="1" x14ac:dyDescent="0.25">
      <c r="A26" s="1">
        <f t="shared" si="2"/>
        <v>12</v>
      </c>
      <c r="B26" s="2" t="s">
        <v>7</v>
      </c>
      <c r="C26" s="8" t="s">
        <v>41</v>
      </c>
      <c r="D26" s="1" t="s">
        <v>1</v>
      </c>
      <c r="E26" s="2" t="s">
        <v>32</v>
      </c>
      <c r="F26" s="15" t="s">
        <v>72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30" customHeight="1" x14ac:dyDescent="0.25">
      <c r="A27" s="1">
        <f t="shared" si="2"/>
        <v>13</v>
      </c>
      <c r="B27" s="25" t="s">
        <v>70</v>
      </c>
      <c r="C27" s="8" t="s">
        <v>71</v>
      </c>
      <c r="D27" s="1" t="s">
        <v>1</v>
      </c>
      <c r="E27" s="2" t="s">
        <v>32</v>
      </c>
      <c r="F27" s="15">
        <v>4002.28</v>
      </c>
      <c r="G27" s="15"/>
      <c r="H27" s="15"/>
      <c r="I27" s="15"/>
      <c r="J27" s="15"/>
      <c r="K27" s="15"/>
      <c r="L27" s="15">
        <f t="shared" si="3"/>
        <v>4002.28</v>
      </c>
      <c r="M27" s="15">
        <v>193.31</v>
      </c>
      <c r="N27" s="15">
        <f t="shared" si="4"/>
        <v>3808.9700000000003</v>
      </c>
      <c r="O27" s="15"/>
      <c r="P27" s="15"/>
    </row>
    <row r="28" spans="1:16" ht="30" customHeight="1" x14ac:dyDescent="0.25">
      <c r="A28" s="1">
        <v>14</v>
      </c>
      <c r="B28" s="2" t="s">
        <v>7</v>
      </c>
      <c r="C28" s="8" t="s">
        <v>10</v>
      </c>
      <c r="D28" s="1" t="s">
        <v>46</v>
      </c>
      <c r="E28" s="2" t="s">
        <v>32</v>
      </c>
      <c r="F28" s="15">
        <f>5697+398.79</f>
        <v>6095.79</v>
      </c>
      <c r="G28" s="15">
        <v>361.95</v>
      </c>
      <c r="H28" s="15">
        <v>2115.83</v>
      </c>
      <c r="I28" s="15">
        <f>500</f>
        <v>500</v>
      </c>
      <c r="J28" s="15"/>
      <c r="K28" s="15"/>
      <c r="L28" s="15">
        <f>SUM(F28:K28)</f>
        <v>9073.57</v>
      </c>
      <c r="M28" s="15">
        <f>311.91+282.23</f>
        <v>594.1400000000001</v>
      </c>
      <c r="N28" s="15">
        <f t="shared" si="4"/>
        <v>8479.43</v>
      </c>
      <c r="O28" s="15"/>
      <c r="P28" s="15"/>
    </row>
    <row r="29" spans="1:16" ht="30" customHeight="1" x14ac:dyDescent="0.25">
      <c r="A29" s="1">
        <v>15</v>
      </c>
      <c r="B29" s="2" t="s">
        <v>7</v>
      </c>
      <c r="C29" s="8" t="s">
        <v>11</v>
      </c>
      <c r="D29" s="1" t="s">
        <v>4</v>
      </c>
      <c r="E29" s="2" t="s">
        <v>32</v>
      </c>
      <c r="F29" s="15">
        <v>7909.44</v>
      </c>
      <c r="G29" s="15">
        <v>469.61</v>
      </c>
      <c r="H29" s="15">
        <v>2708.38</v>
      </c>
      <c r="I29" s="15">
        <v>500</v>
      </c>
      <c r="J29" s="15"/>
      <c r="K29" s="15"/>
      <c r="L29" s="15">
        <f t="shared" si="3"/>
        <v>11587.43</v>
      </c>
      <c r="M29" s="15">
        <f>404.71+354.81</f>
        <v>759.52</v>
      </c>
      <c r="N29" s="15">
        <f t="shared" si="4"/>
        <v>10827.91</v>
      </c>
      <c r="O29" s="15"/>
      <c r="P29" s="15"/>
    </row>
    <row r="30" spans="1:16" ht="30" customHeight="1" x14ac:dyDescent="0.25">
      <c r="A30" s="1">
        <v>16</v>
      </c>
      <c r="B30" s="2" t="s">
        <v>7</v>
      </c>
      <c r="C30" s="8" t="s">
        <v>44</v>
      </c>
      <c r="D30" s="1" t="s">
        <v>45</v>
      </c>
      <c r="E30" s="2" t="s">
        <v>32</v>
      </c>
      <c r="F30" s="15">
        <f>6750+472.5</f>
        <v>7222.5</v>
      </c>
      <c r="G30" s="15"/>
      <c r="H30" s="15">
        <v>548.9</v>
      </c>
      <c r="I30" s="15"/>
      <c r="J30" s="15"/>
      <c r="K30" s="15"/>
      <c r="L30" s="15">
        <f t="shared" si="3"/>
        <v>7771.4</v>
      </c>
      <c r="M30" s="15">
        <f>348.85+175.66</f>
        <v>524.51</v>
      </c>
      <c r="N30" s="15">
        <f t="shared" si="4"/>
        <v>7246.8899999999994</v>
      </c>
      <c r="O30" s="15"/>
      <c r="P30" s="15"/>
    </row>
    <row r="31" spans="1:16" ht="30" customHeight="1" x14ac:dyDescent="0.25">
      <c r="A31" s="1">
        <v>17</v>
      </c>
      <c r="B31" s="2" t="s">
        <v>7</v>
      </c>
      <c r="C31" s="8" t="s">
        <v>12</v>
      </c>
      <c r="D31" s="1" t="s">
        <v>5</v>
      </c>
      <c r="E31" s="2" t="s">
        <v>32</v>
      </c>
      <c r="F31" s="15">
        <v>4002.28</v>
      </c>
      <c r="G31" s="15">
        <v>237.48</v>
      </c>
      <c r="H31" s="15">
        <v>1550</v>
      </c>
      <c r="I31" s="15"/>
      <c r="J31" s="15"/>
      <c r="K31" s="15"/>
      <c r="L31" s="15">
        <f t="shared" si="3"/>
        <v>5789.76</v>
      </c>
      <c r="M31" s="15">
        <f>204.78+84.84</f>
        <v>289.62</v>
      </c>
      <c r="N31" s="15">
        <f t="shared" si="4"/>
        <v>5500.14</v>
      </c>
      <c r="O31" s="15"/>
      <c r="P31" s="15"/>
    </row>
    <row r="32" spans="1:16" ht="30" customHeight="1" x14ac:dyDescent="0.25">
      <c r="A32" s="1">
        <v>18</v>
      </c>
      <c r="B32" s="2">
        <v>11</v>
      </c>
      <c r="C32" s="8" t="s">
        <v>42</v>
      </c>
      <c r="D32" s="1" t="s">
        <v>43</v>
      </c>
      <c r="E32" s="2" t="s">
        <v>32</v>
      </c>
      <c r="F32" s="15">
        <v>4002.28</v>
      </c>
      <c r="G32" s="15">
        <v>237.48</v>
      </c>
      <c r="H32" s="15">
        <v>1549</v>
      </c>
      <c r="I32" s="15"/>
      <c r="J32" s="15"/>
      <c r="K32" s="15"/>
      <c r="L32" s="15">
        <f t="shared" si="3"/>
        <v>5788.76</v>
      </c>
      <c r="M32" s="15">
        <f>204.78+84.61</f>
        <v>289.39</v>
      </c>
      <c r="N32" s="15">
        <f t="shared" si="4"/>
        <v>5499.37</v>
      </c>
      <c r="O32" s="15"/>
      <c r="P32" s="15"/>
    </row>
    <row r="33" spans="1:16" ht="30" customHeight="1" x14ac:dyDescent="0.25">
      <c r="A33" s="1">
        <v>19</v>
      </c>
      <c r="B33" s="2">
        <v>184</v>
      </c>
      <c r="C33" s="8" t="s">
        <v>54</v>
      </c>
      <c r="D33" s="8" t="s">
        <v>13</v>
      </c>
      <c r="E33" s="2" t="s">
        <v>32</v>
      </c>
      <c r="F33" s="15">
        <v>6000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ht="30" customHeight="1" x14ac:dyDescent="0.25">
      <c r="A34" s="1">
        <v>20</v>
      </c>
      <c r="B34" s="2">
        <v>183</v>
      </c>
      <c r="C34" s="8" t="s">
        <v>63</v>
      </c>
      <c r="D34" s="1" t="s">
        <v>55</v>
      </c>
      <c r="E34" s="2" t="s">
        <v>32</v>
      </c>
      <c r="F34" s="15">
        <v>8960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6" spans="1:16" ht="15" customHeight="1" x14ac:dyDescent="0.25"/>
    <row r="38" spans="1:16" s="6" customFormat="1" ht="0.95" customHeight="1" x14ac:dyDescent="0.25">
      <c r="A38"/>
      <c r="B38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0"/>
    </row>
    <row r="39" spans="1:16" x14ac:dyDescent="0.25">
      <c r="C39" s="7" t="s">
        <v>14</v>
      </c>
      <c r="D39" s="4"/>
      <c r="E39" s="4"/>
      <c r="F39" s="4"/>
      <c r="G39" s="4"/>
      <c r="H39" s="4"/>
      <c r="I39" s="4"/>
      <c r="J39" s="4"/>
      <c r="K39" s="4"/>
      <c r="L39" s="4"/>
      <c r="M39" s="22"/>
      <c r="N39" s="4"/>
      <c r="O39" s="4"/>
    </row>
    <row r="40" spans="1:16" x14ac:dyDescent="0.25">
      <c r="B40" s="5"/>
      <c r="C40" s="7" t="s">
        <v>73</v>
      </c>
      <c r="D40" s="4"/>
      <c r="E40" s="4"/>
      <c r="F40" s="4"/>
      <c r="G40" s="4"/>
      <c r="H40" s="4"/>
      <c r="I40" s="4"/>
      <c r="J40" s="4"/>
      <c r="K40" s="4"/>
      <c r="L40" s="4"/>
      <c r="M40" s="22"/>
      <c r="N40" s="4"/>
      <c r="O40" s="4"/>
    </row>
  </sheetData>
  <mergeCells count="22">
    <mergeCell ref="N13:N14"/>
    <mergeCell ref="O13:P13"/>
    <mergeCell ref="H13:H14"/>
    <mergeCell ref="I13:I14"/>
    <mergeCell ref="J13:J14"/>
    <mergeCell ref="K13:K14"/>
    <mergeCell ref="L13:L14"/>
    <mergeCell ref="M13:M14"/>
    <mergeCell ref="G13:G14"/>
    <mergeCell ref="A1:H1"/>
    <mergeCell ref="A2:H2"/>
    <mergeCell ref="A3:H3"/>
    <mergeCell ref="A4:H4"/>
    <mergeCell ref="A5:H5"/>
    <mergeCell ref="A6:H6"/>
    <mergeCell ref="A7:H7"/>
    <mergeCell ref="A8:H8"/>
    <mergeCell ref="A13:A14"/>
    <mergeCell ref="B13:B14"/>
    <mergeCell ref="D13:D14"/>
    <mergeCell ref="E13:E14"/>
    <mergeCell ref="F13:F14"/>
  </mergeCells>
  <printOptions horizontalCentered="1"/>
  <pageMargins left="0.19685039370078741" right="0.19685039370078741" top="0.39370078740157483" bottom="0.19685039370078741" header="0.19685039370078741" footer="0.19685039370078741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Kestler Diaz</dc:creator>
  <cp:lastModifiedBy>Coordinador Financiero</cp:lastModifiedBy>
  <cp:lastPrinted>2026-02-16T16:31:47Z</cp:lastPrinted>
  <dcterms:created xsi:type="dcterms:W3CDTF">2017-02-15T21:48:50Z</dcterms:created>
  <dcterms:modified xsi:type="dcterms:W3CDTF">2026-02-16T16:31:47Z</dcterms:modified>
</cp:coreProperties>
</file>